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医学部附属病院\研究推進課\山口\★新 契約書案\臨床試験部提出用\"/>
    </mc:Choice>
  </mc:AlternateContent>
  <bookViews>
    <workbookView xWindow="255" yWindow="135" windowWidth="14820" windowHeight="12600" activeTab="2"/>
  </bookViews>
  <sheets>
    <sheet name="入力シート" sheetId="2" r:id="rId1"/>
    <sheet name="１症例１冊調査費用" sheetId="26" r:id="rId2"/>
    <sheet name="初回契約締結時" sheetId="6" r:id="rId3"/>
  </sheets>
  <definedNames>
    <definedName name="_xlnm.Print_Area" localSheetId="1">'１症例１冊調査費用'!$A$2:$J$28</definedName>
    <definedName name="_xlnm.Print_Area" localSheetId="2">初回契約締結時!$A$2:$L$33</definedName>
  </definedNames>
  <calcPr calcId="162913"/>
</workbook>
</file>

<file path=xl/calcChain.xml><?xml version="1.0" encoding="utf-8"?>
<calcChain xmlns="http://schemas.openxmlformats.org/spreadsheetml/2006/main">
  <c r="F10" i="6" l="1"/>
  <c r="G11" i="6"/>
  <c r="G12" i="6"/>
  <c r="L10" i="6" l="1"/>
  <c r="K33" i="6" l="1"/>
  <c r="G13" i="6" l="1"/>
  <c r="I13" i="6"/>
  <c r="I12" i="6"/>
  <c r="I11" i="6"/>
  <c r="L12" i="6" l="1"/>
  <c r="L11" i="6"/>
  <c r="L13" i="6"/>
  <c r="I28" i="26"/>
  <c r="J24" i="26"/>
  <c r="I18" i="26"/>
  <c r="G12" i="26"/>
  <c r="J12" i="26" s="1"/>
  <c r="G11" i="26"/>
  <c r="J11" i="26" s="1"/>
  <c r="G10" i="26"/>
  <c r="J10" i="26" s="1"/>
  <c r="C7" i="26"/>
  <c r="C6" i="26"/>
  <c r="K15" i="26"/>
  <c r="K16" i="26"/>
  <c r="I16" i="26" s="1"/>
  <c r="K17" i="26"/>
  <c r="D16" i="26" l="1"/>
  <c r="D17" i="26" s="1"/>
  <c r="D18" i="26" s="1"/>
  <c r="D27" i="26" s="1"/>
  <c r="C8" i="26" s="1"/>
  <c r="K23" i="26" l="1"/>
  <c r="M25" i="6"/>
  <c r="C7" i="6"/>
  <c r="C6" i="6"/>
  <c r="K27" i="26" l="1"/>
  <c r="M12" i="6"/>
  <c r="K28" i="26" l="1"/>
  <c r="L25" i="6" l="1"/>
  <c r="D27" i="6" s="1"/>
  <c r="D28" i="6" l="1"/>
  <c r="M11" i="6"/>
  <c r="M28" i="6" l="1"/>
  <c r="K28" i="6" s="1"/>
  <c r="M17" i="6"/>
  <c r="K17" i="6" s="1"/>
  <c r="D18" i="6" s="1"/>
  <c r="D32" i="6" l="1"/>
  <c r="D29" i="6"/>
  <c r="M29" i="6" s="1"/>
  <c r="K29" i="6" s="1"/>
  <c r="L32" i="6" s="1"/>
  <c r="D19" i="6"/>
  <c r="M19" i="6" l="1"/>
  <c r="K19" i="6" s="1"/>
  <c r="G32" i="6" s="1"/>
  <c r="D30" i="6" l="1"/>
  <c r="M30" i="6" s="1"/>
  <c r="C8" i="6" l="1"/>
</calcChain>
</file>

<file path=xl/comments1.xml><?xml version="1.0" encoding="utf-8"?>
<comments xmlns="http://schemas.openxmlformats.org/spreadsheetml/2006/main">
  <authors>
    <author>千葉大学医学部付属病院</author>
    <author>千葉大病院　研究推進課</author>
  </authors>
  <commentList>
    <comment ref="A1" authorId="0" shapeId="0">
      <text>
        <r>
          <rPr>
            <sz val="9"/>
            <color rgb="FF000000"/>
            <rFont val="ＭＳ Ｐゴシック"/>
            <family val="3"/>
            <charset val="128"/>
          </rPr>
          <t>症例追加の場合は受入番号の後に「（症例追加）」と入力してください。</t>
        </r>
      </text>
    </comment>
    <comment ref="C4" authorId="1" shapeId="0">
      <text>
        <r>
          <rPr>
            <sz val="9"/>
            <color indexed="81"/>
            <rFont val="ＭＳ Ｐゴシック"/>
            <family val="3"/>
            <charset val="128"/>
          </rPr>
          <t>使用成績・特定使用成績により冊数表示入力。</t>
        </r>
      </text>
    </comment>
    <comment ref="A6" authorId="0" shapeId="0">
      <text>
        <r>
          <rPr>
            <sz val="9"/>
            <color rgb="FF000000"/>
            <rFont val="ＭＳ Ｐゴシック"/>
            <family val="3"/>
            <charset val="128"/>
          </rPr>
          <t>調査種類によって1～2を選択。</t>
        </r>
      </text>
    </comment>
  </commentList>
</comments>
</file>

<file path=xl/sharedStrings.xml><?xml version="1.0" encoding="utf-8"?>
<sst xmlns="http://schemas.openxmlformats.org/spreadsheetml/2006/main" count="112" uniqueCount="66">
  <si>
    <t>受入番号</t>
    <rPh sb="0" eb="2">
      <t>ウケイレ</t>
    </rPh>
    <rPh sb="2" eb="4">
      <t>バンゴウ</t>
    </rPh>
    <phoneticPr fontId="2"/>
  </si>
  <si>
    <t xml:space="preserve">  × 10円 × 100 ／ 130 ＝</t>
    <rPh sb="4" eb="6">
      <t>１０エン</t>
    </rPh>
    <rPh sb="6" eb="7">
      <t>エン</t>
    </rPh>
    <phoneticPr fontId="2"/>
  </si>
  <si>
    <t>使用成績</t>
    <rPh sb="0" eb="2">
      <t>シヨウ</t>
    </rPh>
    <rPh sb="2" eb="4">
      <t>セイセキ</t>
    </rPh>
    <phoneticPr fontId="2"/>
  </si>
  <si>
    <t>副作用・感染症</t>
    <rPh sb="0" eb="3">
      <t>フクサヨウ</t>
    </rPh>
    <rPh sb="4" eb="7">
      <t>カンセンショウ</t>
    </rPh>
    <phoneticPr fontId="2"/>
  </si>
  <si>
    <t>特定使用</t>
    <rPh sb="0" eb="2">
      <t>トクテイ</t>
    </rPh>
    <rPh sb="2" eb="4">
      <t>シヨウ</t>
    </rPh>
    <phoneticPr fontId="2"/>
  </si>
  <si>
    <t>20，000 ×</t>
    <phoneticPr fontId="2"/>
  </si>
  <si>
    <t>30，000 ×</t>
    <phoneticPr fontId="2"/>
  </si>
  <si>
    <t>備品費</t>
    <rPh sb="0" eb="2">
      <t>ビヒン</t>
    </rPh>
    <rPh sb="2" eb="3">
      <t>ヒ</t>
    </rPh>
    <phoneticPr fontId="2"/>
  </si>
  <si>
    <t>冊数</t>
    <rPh sb="0" eb="1">
      <t>サツ</t>
    </rPh>
    <rPh sb="1" eb="2">
      <t>スウ</t>
    </rPh>
    <phoneticPr fontId="2"/>
  </si>
  <si>
    <t>委託者　会社名</t>
    <rPh sb="0" eb="3">
      <t>イタクシャ</t>
    </rPh>
    <rPh sb="4" eb="7">
      <t>カイシャメイ</t>
    </rPh>
    <phoneticPr fontId="2"/>
  </si>
  <si>
    <t>調査種類</t>
    <rPh sb="0" eb="2">
      <t>チョウサ</t>
    </rPh>
    <rPh sb="2" eb="4">
      <t>シュルイ</t>
    </rPh>
    <phoneticPr fontId="2"/>
  </si>
  <si>
    <t>特定使用成績調査</t>
    <rPh sb="0" eb="2">
      <t>トクテイ</t>
    </rPh>
    <rPh sb="2" eb="4">
      <t>シヨウ</t>
    </rPh>
    <rPh sb="4" eb="6">
      <t>セイセキ</t>
    </rPh>
    <rPh sb="6" eb="8">
      <t>チョウサ</t>
    </rPh>
    <phoneticPr fontId="2"/>
  </si>
  <si>
    <t>使用成績調査</t>
    <rPh sb="0" eb="2">
      <t>シヨウ</t>
    </rPh>
    <rPh sb="2" eb="4">
      <t>セイセキ</t>
    </rPh>
    <rPh sb="4" eb="6">
      <t>チョウサ</t>
    </rPh>
    <phoneticPr fontId="2"/>
  </si>
  <si>
    <t>副作用・感染症症例報告</t>
    <phoneticPr fontId="2"/>
  </si>
  <si>
    <t>×　　　0.1　　　=</t>
    <phoneticPr fontId="2"/>
  </si>
  <si>
    <t>研究題目</t>
    <rPh sb="0" eb="2">
      <t>ケンキュウ</t>
    </rPh>
    <rPh sb="2" eb="4">
      <t>ダイモク</t>
    </rPh>
    <phoneticPr fontId="2"/>
  </si>
  <si>
    <t>管理費（光熱水料、消耗品費、印刷費、通信費等）</t>
    <rPh sb="0" eb="3">
      <t>カンリヒ</t>
    </rPh>
    <rPh sb="4" eb="6">
      <t>コウネツ</t>
    </rPh>
    <rPh sb="6" eb="8">
      <t>スイリョウ</t>
    </rPh>
    <rPh sb="9" eb="12">
      <t>ショウモウヒン</t>
    </rPh>
    <rPh sb="12" eb="13">
      <t>ヒ</t>
    </rPh>
    <rPh sb="14" eb="16">
      <t>インサツ</t>
    </rPh>
    <rPh sb="16" eb="17">
      <t>ヒ</t>
    </rPh>
    <rPh sb="18" eb="21">
      <t>ツウシンヒ</t>
    </rPh>
    <rPh sb="21" eb="22">
      <t>トウ</t>
    </rPh>
    <phoneticPr fontId="2"/>
  </si>
  <si>
    <t>S</t>
    <phoneticPr fontId="2"/>
  </si>
  <si>
    <t>様式第３号</t>
    <phoneticPr fontId="2"/>
  </si>
  <si>
    <t>《製造販売後調査用》</t>
    <rPh sb="1" eb="3">
      <t>セイゾウ</t>
    </rPh>
    <rPh sb="3" eb="6">
      <t>ハンバイゴ</t>
    </rPh>
    <rPh sb="6" eb="8">
      <t>チョウサ</t>
    </rPh>
    <rPh sb="8" eb="9">
      <t>ヨウ</t>
    </rPh>
    <phoneticPr fontId="2"/>
  </si>
  <si>
    <t>受託研究経費算定調書</t>
    <rPh sb="0" eb="2">
      <t>ジュタク</t>
    </rPh>
    <rPh sb="2" eb="4">
      <t>ケンキュウ</t>
    </rPh>
    <rPh sb="4" eb="6">
      <t>ケイヒ</t>
    </rPh>
    <rPh sb="6" eb="8">
      <t>サンテイ</t>
    </rPh>
    <rPh sb="8" eb="10">
      <t>チョウショ</t>
    </rPh>
    <phoneticPr fontId="2"/>
  </si>
  <si>
    <t>研究題目</t>
    <phoneticPr fontId="2"/>
  </si>
  <si>
    <t>委託者名</t>
    <phoneticPr fontId="2"/>
  </si>
  <si>
    <t>受託金額</t>
    <phoneticPr fontId="2"/>
  </si>
  <si>
    <t>内訳</t>
    <rPh sb="0" eb="2">
      <t>ウチワケ</t>
    </rPh>
    <phoneticPr fontId="2"/>
  </si>
  <si>
    <t>(消費税別、単位:     円）</t>
    <rPh sb="1" eb="4">
      <t>ショウヒゼイ</t>
    </rPh>
    <rPh sb="4" eb="5">
      <t>ベツ</t>
    </rPh>
    <rPh sb="6" eb="8">
      <t>タンイ</t>
    </rPh>
    <rPh sb="14" eb="15">
      <t>エン</t>
    </rPh>
    <phoneticPr fontId="2"/>
  </si>
  <si>
    <t>×　　　0.3　　　=</t>
    <phoneticPr fontId="2"/>
  </si>
  <si>
    <t>冊数</t>
    <rPh sb="0" eb="2">
      <t>サツスウ</t>
    </rPh>
    <phoneticPr fontId="2"/>
  </si>
  <si>
    <t>＝</t>
    <phoneticPr fontId="2"/>
  </si>
  <si>
    <t>【契約締結時に請求】</t>
    <rPh sb="1" eb="3">
      <t>ケイヤク</t>
    </rPh>
    <rPh sb="3" eb="5">
      <t>テイケツ</t>
    </rPh>
    <rPh sb="5" eb="6">
      <t>ジ</t>
    </rPh>
    <rPh sb="7" eb="9">
      <t>セイキュウ</t>
    </rPh>
    <phoneticPr fontId="2"/>
  </si>
  <si>
    <t>（契約締結時）</t>
    <rPh sb="1" eb="3">
      <t>ケイヤク</t>
    </rPh>
    <rPh sb="3" eb="5">
      <t>テイケツ</t>
    </rPh>
    <rPh sb="5" eb="6">
      <t>ジ</t>
    </rPh>
    <phoneticPr fontId="2"/>
  </si>
  <si>
    <t>1症例1年あたり</t>
    <rPh sb="1" eb="3">
      <t>ショウレイ</t>
    </rPh>
    <rPh sb="4" eb="5">
      <t>ネン</t>
    </rPh>
    <phoneticPr fontId="2"/>
  </si>
  <si>
    <t>↑送付時削除</t>
    <rPh sb="1" eb="3">
      <t>ソウフ</t>
    </rPh>
    <rPh sb="3" eb="4">
      <t>ジ</t>
    </rPh>
    <rPh sb="4" eb="6">
      <t>サクジョ</t>
    </rPh>
    <phoneticPr fontId="2"/>
  </si>
  <si>
    <t>←冊数計×1.10</t>
    <rPh sb="1" eb="3">
      <t>サッスウ</t>
    </rPh>
    <rPh sb="3" eb="4">
      <t>ケイ</t>
    </rPh>
    <phoneticPr fontId="2"/>
  </si>
  <si>
    <t>←合計額×1.10</t>
    <rPh sb="1" eb="4">
      <t>ゴウケイガク</t>
    </rPh>
    <phoneticPr fontId="2"/>
  </si>
  <si>
    <r>
      <t xml:space="preserve"> ２．間接経費
　　</t>
    </r>
    <r>
      <rPr>
        <b/>
        <sz val="12"/>
        <rFont val="ＭＳ Ｐ明朝"/>
        <family val="1"/>
        <charset val="128"/>
      </rPr>
      <t>（病院経費）</t>
    </r>
    <rPh sb="3" eb="5">
      <t>カンセツ</t>
    </rPh>
    <rPh sb="5" eb="7">
      <t>ケイヒ</t>
    </rPh>
    <phoneticPr fontId="2"/>
  </si>
  <si>
    <t>（３）検査・画像診断料</t>
  </si>
  <si>
    <t>研究費</t>
    <rPh sb="0" eb="3">
      <t>ケンキュウヒ</t>
    </rPh>
    <phoneticPr fontId="2"/>
  </si>
  <si>
    <t>研究費合計</t>
    <rPh sb="0" eb="3">
      <t>ケンキュウヒ</t>
    </rPh>
    <rPh sb="3" eb="5">
      <t>ゴウケイ</t>
    </rPh>
    <phoneticPr fontId="2"/>
  </si>
  <si>
    <t>報告書作成経費</t>
    <rPh sb="0" eb="3">
      <t>ホウコクショ</t>
    </rPh>
    <rPh sb="3" eb="5">
      <t>サクセイ</t>
    </rPh>
    <rPh sb="5" eb="7">
      <t>ケイヒ</t>
    </rPh>
    <phoneticPr fontId="2"/>
  </si>
  <si>
    <t>直接経費合計</t>
  </si>
  <si>
    <t xml:space="preserve"> １．直接経費</t>
    <phoneticPr fontId="2"/>
  </si>
  <si>
    <t>（１）謝 金</t>
    <rPh sb="3" eb="6">
      <t>シャキン</t>
    </rPh>
    <phoneticPr fontId="2"/>
  </si>
  <si>
    <t xml:space="preserve"> （2）旅 費</t>
    <rPh sb="4" eb="7">
      <t>リョヒ</t>
    </rPh>
    <phoneticPr fontId="2"/>
  </si>
  <si>
    <r>
      <t xml:space="preserve"> 管理的経費
</t>
    </r>
    <r>
      <rPr>
        <b/>
        <sz val="12"/>
        <rFont val="ＭＳ Ｐ明朝"/>
        <family val="1"/>
        <charset val="128"/>
      </rPr>
      <t>（病院経費）</t>
    </r>
    <rPh sb="8" eb="10">
      <t>ビョウイン</t>
    </rPh>
    <rPh sb="10" eb="12">
      <t>ケイヒ</t>
    </rPh>
    <phoneticPr fontId="2"/>
  </si>
  <si>
    <t>○○費用合計</t>
    <rPh sb="2" eb="4">
      <t>ヒヨウ</t>
    </rPh>
    <rPh sb="4" eb="6">
      <t>ゴウケイ</t>
    </rPh>
    <phoneticPr fontId="2"/>
  </si>
  <si>
    <t>　　　　その他直接経費（研究費）</t>
    <rPh sb="6" eb="7">
      <t>タ</t>
    </rPh>
    <rPh sb="7" eb="9">
      <t>チョクセツ</t>
    </rPh>
    <rPh sb="9" eb="11">
      <t>ケイヒ</t>
    </rPh>
    <rPh sb="12" eb="15">
      <t>ケンキュウヒ</t>
    </rPh>
    <phoneticPr fontId="2"/>
  </si>
  <si>
    <t>（1症例1冊調査費用）</t>
    <rPh sb="2" eb="4">
      <t>ショウレイ</t>
    </rPh>
    <rPh sb="5" eb="6">
      <t>サツ</t>
    </rPh>
    <rPh sb="6" eb="8">
      <t>チョウサ</t>
    </rPh>
    <rPh sb="8" eb="10">
      <t>ヒヨウ</t>
    </rPh>
    <phoneticPr fontId="2"/>
  </si>
  <si>
    <t>症例×</t>
    <rPh sb="0" eb="2">
      <t>ショウレイ</t>
    </rPh>
    <phoneticPr fontId="2"/>
  </si>
  <si>
    <t>契約締結時
症例数</t>
    <rPh sb="0" eb="2">
      <t>ケイヤク</t>
    </rPh>
    <rPh sb="2" eb="4">
      <t>テイケツ</t>
    </rPh>
    <rPh sb="4" eb="5">
      <t>ジ</t>
    </rPh>
    <rPh sb="6" eb="8">
      <t>ショウレイ</t>
    </rPh>
    <rPh sb="8" eb="9">
      <t>スウ</t>
    </rPh>
    <phoneticPr fontId="2"/>
  </si>
  <si>
    <t>契約締結時
冊数</t>
    <rPh sb="0" eb="2">
      <t>ケイヤク</t>
    </rPh>
    <rPh sb="2" eb="4">
      <t>テイケツ</t>
    </rPh>
    <rPh sb="4" eb="5">
      <t>ジ</t>
    </rPh>
    <rPh sb="6" eb="8">
      <t>サッスウ</t>
    </rPh>
    <phoneticPr fontId="2"/>
  </si>
  <si>
    <t>審査料</t>
    <rPh sb="0" eb="2">
      <t>シンサ</t>
    </rPh>
    <rPh sb="2" eb="3">
      <t>リョウ</t>
    </rPh>
    <phoneticPr fontId="2"/>
  </si>
  <si>
    <t xml:space="preserve"> 管理的経費</t>
    <phoneticPr fontId="2"/>
  </si>
  <si>
    <t xml:space="preserve"> ２．間接経費
　　</t>
    <rPh sb="3" eb="5">
      <t>カンセツ</t>
    </rPh>
    <rPh sb="5" eb="7">
      <t>ケイヒ</t>
    </rPh>
    <phoneticPr fontId="2"/>
  </si>
  <si>
    <t>調査審査料</t>
    <rPh sb="0" eb="2">
      <t>チョウサ</t>
    </rPh>
    <rPh sb="2" eb="4">
      <t>シンサ</t>
    </rPh>
    <rPh sb="4" eb="5">
      <t>リョウ</t>
    </rPh>
    <phoneticPr fontId="2"/>
  </si>
  <si>
    <t>（1）謝金</t>
    <rPh sb="3" eb="5">
      <t>シャキン</t>
    </rPh>
    <phoneticPr fontId="2"/>
  </si>
  <si>
    <t>（2）旅 費</t>
    <rPh sb="3" eb="6">
      <t>リョヒ</t>
    </rPh>
    <phoneticPr fontId="2"/>
  </si>
  <si>
    <t>その他経費合計</t>
    <rPh sb="2" eb="3">
      <t>タ</t>
    </rPh>
    <rPh sb="3" eb="5">
      <t>ケイヒ</t>
    </rPh>
    <rPh sb="5" eb="7">
      <t>ゴウケイ</t>
    </rPh>
    <phoneticPr fontId="2"/>
  </si>
  <si>
    <t>直接経費</t>
    <rPh sb="0" eb="2">
      <t>チョクセツ</t>
    </rPh>
    <rPh sb="2" eb="4">
      <t>ケイヒ</t>
    </rPh>
    <phoneticPr fontId="2"/>
  </si>
  <si>
    <t>間接経費</t>
    <rPh sb="0" eb="2">
      <t>カンセツ</t>
    </rPh>
    <rPh sb="2" eb="4">
      <t>ケイヒ</t>
    </rPh>
    <phoneticPr fontId="2"/>
  </si>
  <si>
    <t>　　　　その他経費</t>
    <rPh sb="6" eb="7">
      <t>タ</t>
    </rPh>
    <rPh sb="7" eb="9">
      <t>ケイヒ</t>
    </rPh>
    <phoneticPr fontId="2"/>
  </si>
  <si>
    <t>初回のみ</t>
    <rPh sb="0" eb="2">
      <t>ショカイ</t>
    </rPh>
    <phoneticPr fontId="2"/>
  </si>
  <si>
    <t xml:space="preserve"> </t>
    <phoneticPr fontId="2"/>
  </si>
  <si>
    <t>直接経費</t>
    <rPh sb="0" eb="4">
      <t>チョクセツケイヒ</t>
    </rPh>
    <phoneticPr fontId="2"/>
  </si>
  <si>
    <t>間接経費
　　</t>
    <rPh sb="0" eb="2">
      <t>カンセツ</t>
    </rPh>
    <rPh sb="2" eb="4">
      <t>ケイヒ</t>
    </rPh>
    <phoneticPr fontId="2"/>
  </si>
  <si>
    <t>研究費 合計
（請求金額）</t>
    <rPh sb="0" eb="2">
      <t>ケンキュウ</t>
    </rPh>
    <rPh sb="4" eb="6">
      <t>ゴウケイ</t>
    </rPh>
    <rPh sb="8" eb="10">
      <t>セイキュウ</t>
    </rPh>
    <rPh sb="10" eb="12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</si>
</sst>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&quot;円&quot;"/>
    <numFmt numFmtId="177" formatCode="#,##0;[Red]#,##0"/>
    <numFmt numFmtId="178" formatCode="&quot;&quot;@&quot;&quot;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  <scheme val="minor"/>
    </font>
    <font>
      <b/>
      <sz val="11"/>
      <color rgb="FF002060"/>
      <name val="ＭＳ Ｐゴシック"/>
      <family val="3"/>
      <charset val="128"/>
    </font>
    <font>
      <b/>
      <sz val="20"/>
      <name val="ＭＳ Ｐ明朝"/>
      <family val="1"/>
      <charset val="128"/>
    </font>
    <font>
      <sz val="9"/>
      <color rgb="FF000000"/>
      <name val="ＭＳ Ｐゴシック"/>
      <family val="3"/>
      <charset val="128"/>
    </font>
    <font>
      <strike/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25"/>
      <name val="ＭＳ Ｐ明朝"/>
      <family val="1"/>
      <charset val="128"/>
    </font>
    <font>
      <b/>
      <sz val="11"/>
      <color theme="3" tint="-0.249977111117893"/>
      <name val="ＭＳ Ｐ明朝"/>
      <family val="1"/>
      <charset val="128"/>
    </font>
    <font>
      <b/>
      <sz val="11"/>
      <color theme="3"/>
      <name val="ＭＳ Ｐゴシック"/>
      <family val="3"/>
      <charset val="128"/>
    </font>
    <font>
      <b/>
      <sz val="11"/>
      <color theme="3"/>
      <name val="ＭＳ Ｐ明朝"/>
      <family val="1"/>
      <charset val="128"/>
    </font>
    <font>
      <b/>
      <sz val="11"/>
      <color rgb="FF002060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11"/>
      <color rgb="FFFF0000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2"/>
      <name val="ＭＳ Ｐ明朝"/>
      <family val="1"/>
      <charset val="128"/>
    </font>
    <font>
      <strike/>
      <sz val="12"/>
      <name val="ＭＳ Ｐ明朝"/>
      <family val="1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A5A5A5"/>
      </patternFill>
    </fill>
    <fill>
      <patternFill patternType="solid">
        <fgColor rgb="FFCC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rgb="FFCC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5" fillId="3" borderId="13" applyNumberFormat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 applyBorder="0"/>
    <xf numFmtId="38" fontId="1" fillId="0" borderId="0" applyFont="0" applyFill="0" applyBorder="0" applyAlignment="0" applyProtection="0"/>
  </cellStyleXfs>
  <cellXfs count="221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/>
    <xf numFmtId="38" fontId="6" fillId="0" borderId="0" xfId="1" applyFont="1"/>
    <xf numFmtId="38" fontId="6" fillId="0" borderId="0" xfId="1" applyFont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vertical="center"/>
    </xf>
    <xf numFmtId="0" fontId="10" fillId="5" borderId="9" xfId="0" applyFont="1" applyFill="1" applyBorder="1" applyAlignment="1">
      <alignment horizontal="center" vertical="center"/>
    </xf>
    <xf numFmtId="0" fontId="0" fillId="6" borderId="12" xfId="0" applyFont="1" applyFill="1" applyBorder="1" applyAlignment="1">
      <alignment vertical="center"/>
    </xf>
    <xf numFmtId="0" fontId="10" fillId="6" borderId="9" xfId="0" applyFont="1" applyFill="1" applyBorder="1" applyAlignment="1">
      <alignment horizontal="center" vertical="center"/>
    </xf>
    <xf numFmtId="0" fontId="11" fillId="7" borderId="12" xfId="0" applyFont="1" applyFill="1" applyBorder="1" applyAlignment="1">
      <alignment vertical="center"/>
    </xf>
    <xf numFmtId="0" fontId="11" fillId="7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38" fontId="6" fillId="0" borderId="5" xfId="1" applyFont="1" applyBorder="1" applyAlignment="1">
      <alignment horizontal="right" vertical="center"/>
    </xf>
    <xf numFmtId="0" fontId="10" fillId="4" borderId="14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12" fillId="0" borderId="0" xfId="0" applyFont="1"/>
    <xf numFmtId="177" fontId="13" fillId="0" borderId="0" xfId="0" applyNumberFormat="1" applyFont="1" applyAlignment="1">
      <alignment vertical="center"/>
    </xf>
    <xf numFmtId="0" fontId="10" fillId="8" borderId="9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178" fontId="10" fillId="8" borderId="0" xfId="0" applyNumberFormat="1" applyFont="1" applyFill="1" applyAlignment="1">
      <alignment horizontal="center" vertical="center"/>
    </xf>
    <xf numFmtId="0" fontId="3" fillId="0" borderId="3" xfId="0" applyFont="1" applyBorder="1" applyAlignment="1"/>
    <xf numFmtId="0" fontId="18" fillId="0" borderId="0" xfId="0" applyFont="1"/>
    <xf numFmtId="0" fontId="10" fillId="0" borderId="9" xfId="0" applyFont="1" applyFill="1" applyBorder="1" applyAlignment="1">
      <alignment horizontal="center" vertical="center"/>
    </xf>
    <xf numFmtId="38" fontId="6" fillId="0" borderId="5" xfId="1" applyFont="1" applyBorder="1" applyAlignment="1">
      <alignment horizontal="right" vertical="center"/>
    </xf>
    <xf numFmtId="38" fontId="6" fillId="0" borderId="0" xfId="1" applyFont="1" applyBorder="1" applyAlignment="1">
      <alignment horizontal="right" vertical="center"/>
    </xf>
    <xf numFmtId="38" fontId="19" fillId="0" borderId="5" xfId="1" applyFont="1" applyBorder="1" applyAlignment="1">
      <alignment horizontal="left" vertical="center"/>
    </xf>
    <xf numFmtId="3" fontId="19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38" fontId="19" fillId="0" borderId="6" xfId="1" applyFont="1" applyBorder="1" applyAlignment="1">
      <alignment horizontal="left" vertical="center"/>
    </xf>
    <xf numFmtId="38" fontId="19" fillId="0" borderId="7" xfId="1" applyFont="1" applyBorder="1" applyAlignment="1">
      <alignment horizontal="left" vertical="center"/>
    </xf>
    <xf numFmtId="38" fontId="19" fillId="0" borderId="1" xfId="1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38" fontId="22" fillId="0" borderId="8" xfId="1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3" xfId="0" applyFont="1" applyBorder="1"/>
    <xf numFmtId="3" fontId="22" fillId="0" borderId="3" xfId="0" applyNumberFormat="1" applyFont="1" applyBorder="1" applyAlignment="1">
      <alignment vertical="center"/>
    </xf>
    <xf numFmtId="0" fontId="22" fillId="0" borderId="3" xfId="0" applyFont="1" applyBorder="1" applyAlignment="1">
      <alignment horizontal="center" vertical="center"/>
    </xf>
    <xf numFmtId="38" fontId="22" fillId="0" borderId="4" xfId="1" applyFont="1" applyBorder="1" applyAlignment="1">
      <alignment horizontal="left" vertical="center"/>
    </xf>
    <xf numFmtId="0" fontId="19" fillId="0" borderId="0" xfId="0" applyFont="1" applyBorder="1"/>
    <xf numFmtId="3" fontId="22" fillId="0" borderId="1" xfId="0" applyNumberFormat="1" applyFont="1" applyBorder="1" applyAlignment="1">
      <alignment vertical="center"/>
    </xf>
    <xf numFmtId="0" fontId="19" fillId="0" borderId="11" xfId="0" applyFont="1" applyBorder="1" applyAlignment="1"/>
    <xf numFmtId="0" fontId="10" fillId="8" borderId="9" xfId="0" applyFont="1" applyFill="1" applyBorder="1" applyAlignment="1">
      <alignment horizontal="center" vertical="center" wrapText="1"/>
    </xf>
    <xf numFmtId="38" fontId="19" fillId="0" borderId="9" xfId="1" applyFont="1" applyBorder="1" applyAlignment="1">
      <alignment horizontal="center" vertical="center"/>
    </xf>
    <xf numFmtId="38" fontId="19" fillId="0" borderId="9" xfId="1" applyFont="1" applyBorder="1" applyAlignment="1">
      <alignment horizontal="left" vertical="center"/>
    </xf>
    <xf numFmtId="38" fontId="19" fillId="0" borderId="9" xfId="1" applyFont="1" applyBorder="1" applyAlignment="1">
      <alignment vertical="center"/>
    </xf>
    <xf numFmtId="3" fontId="19" fillId="0" borderId="12" xfId="0" applyNumberFormat="1" applyFont="1" applyBorder="1" applyAlignment="1">
      <alignment vertical="center"/>
    </xf>
    <xf numFmtId="0" fontId="3" fillId="0" borderId="0" xfId="0" applyFont="1" applyBorder="1" applyAlignment="1"/>
    <xf numFmtId="38" fontId="19" fillId="0" borderId="0" xfId="1" applyFont="1" applyBorder="1" applyAlignment="1">
      <alignment horizontal="center" vertical="center"/>
    </xf>
    <xf numFmtId="38" fontId="19" fillId="0" borderId="3" xfId="1" applyFont="1" applyBorder="1" applyAlignment="1">
      <alignment horizontal="center" vertical="center"/>
    </xf>
    <xf numFmtId="0" fontId="19" fillId="10" borderId="0" xfId="0" applyFont="1" applyFill="1" applyBorder="1" applyAlignment="1">
      <alignment horizontal="center" vertical="center"/>
    </xf>
    <xf numFmtId="0" fontId="19" fillId="10" borderId="9" xfId="0" applyFont="1" applyFill="1" applyBorder="1" applyAlignment="1">
      <alignment horizontal="center" vertical="center"/>
    </xf>
    <xf numFmtId="38" fontId="19" fillId="10" borderId="9" xfId="0" applyNumberFormat="1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38" fontId="19" fillId="0" borderId="10" xfId="1" applyFont="1" applyBorder="1" applyAlignment="1">
      <alignment horizontal="left" vertical="center"/>
    </xf>
    <xf numFmtId="38" fontId="6" fillId="0" borderId="5" xfId="1" applyFont="1" applyBorder="1" applyAlignment="1">
      <alignment horizontal="right" vertical="center"/>
    </xf>
    <xf numFmtId="38" fontId="19" fillId="0" borderId="6" xfId="1" applyFont="1" applyBorder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38" fontId="19" fillId="0" borderId="10" xfId="1" applyFont="1" applyBorder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38" fontId="19" fillId="0" borderId="10" xfId="1" applyFont="1" applyBorder="1" applyAlignment="1">
      <alignment horizontal="left" vertical="center"/>
    </xf>
    <xf numFmtId="3" fontId="19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49" fontId="10" fillId="0" borderId="12" xfId="0" applyNumberFormat="1" applyFont="1" applyFill="1" applyBorder="1" applyAlignment="1">
      <alignment horizontal="left" vertical="center"/>
    </xf>
    <xf numFmtId="49" fontId="10" fillId="0" borderId="11" xfId="0" applyNumberFormat="1" applyFont="1" applyFill="1" applyBorder="1" applyAlignment="1">
      <alignment horizontal="left" vertical="center"/>
    </xf>
    <xf numFmtId="49" fontId="10" fillId="0" borderId="10" xfId="0" applyNumberFormat="1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4" borderId="12" xfId="3" applyFont="1" applyFill="1" applyBorder="1" applyAlignment="1">
      <alignment horizontal="center" vertical="center" wrapText="1"/>
    </xf>
    <xf numFmtId="0" fontId="10" fillId="4" borderId="10" xfId="3" applyFont="1" applyFill="1" applyBorder="1" applyAlignment="1">
      <alignment horizontal="center" vertical="center" wrapText="1"/>
    </xf>
    <xf numFmtId="0" fontId="10" fillId="4" borderId="2" xfId="3" applyFont="1" applyFill="1" applyBorder="1" applyAlignment="1">
      <alignment horizontal="center" vertical="center"/>
    </xf>
    <xf numFmtId="0" fontId="10" fillId="4" borderId="4" xfId="3" applyFont="1" applyFill="1" applyBorder="1" applyAlignment="1">
      <alignment horizontal="center" vertical="center"/>
    </xf>
    <xf numFmtId="0" fontId="10" fillId="4" borderId="7" xfId="3" applyFont="1" applyFill="1" applyBorder="1" applyAlignment="1">
      <alignment horizontal="center" vertical="center"/>
    </xf>
    <xf numFmtId="0" fontId="10" fillId="4" borderId="8" xfId="3" applyFont="1" applyFill="1" applyBorder="1" applyAlignment="1">
      <alignment horizontal="center" vertical="center"/>
    </xf>
    <xf numFmtId="0" fontId="10" fillId="4" borderId="12" xfId="3" applyFont="1" applyFill="1" applyBorder="1" applyAlignment="1">
      <alignment horizontal="center" vertical="center"/>
    </xf>
    <xf numFmtId="0" fontId="10" fillId="4" borderId="10" xfId="3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38" fontId="19" fillId="0" borderId="12" xfId="1" applyFont="1" applyBorder="1" applyAlignment="1">
      <alignment horizontal="center" vertical="center"/>
    </xf>
    <xf numFmtId="38" fontId="19" fillId="0" borderId="11" xfId="1" applyFont="1" applyBorder="1" applyAlignment="1">
      <alignment horizontal="center" vertical="center"/>
    </xf>
    <xf numFmtId="38" fontId="19" fillId="0" borderId="10" xfId="1" applyFont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 textRotation="255"/>
    </xf>
    <xf numFmtId="0" fontId="19" fillId="2" borderId="16" xfId="0" applyFont="1" applyFill="1" applyBorder="1" applyAlignment="1">
      <alignment horizontal="center" vertical="center" textRotation="255"/>
    </xf>
    <xf numFmtId="0" fontId="19" fillId="2" borderId="17" xfId="0" applyFont="1" applyFill="1" applyBorder="1" applyAlignment="1">
      <alignment horizontal="center" vertical="center" textRotation="255"/>
    </xf>
    <xf numFmtId="0" fontId="19" fillId="2" borderId="3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left"/>
    </xf>
    <xf numFmtId="0" fontId="19" fillId="0" borderId="3" xfId="0" applyFont="1" applyBorder="1" applyAlignment="1">
      <alignment horizontal="left"/>
    </xf>
    <xf numFmtId="0" fontId="19" fillId="0" borderId="4" xfId="0" applyFont="1" applyBorder="1" applyAlignment="1">
      <alignment horizontal="left"/>
    </xf>
    <xf numFmtId="38" fontId="19" fillId="0" borderId="5" xfId="1" applyFont="1" applyBorder="1" applyAlignment="1">
      <alignment horizontal="right" vertical="center"/>
    </xf>
    <xf numFmtId="38" fontId="19" fillId="0" borderId="0" xfId="1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38" fontId="19" fillId="0" borderId="0" xfId="1" applyFont="1" applyBorder="1" applyAlignment="1">
      <alignment horizontal="left" vertical="center"/>
    </xf>
    <xf numFmtId="38" fontId="19" fillId="0" borderId="6" xfId="1" applyFont="1" applyBorder="1" applyAlignment="1">
      <alignment horizontal="left" vertical="center"/>
    </xf>
    <xf numFmtId="0" fontId="19" fillId="9" borderId="11" xfId="0" applyFont="1" applyFill="1" applyBorder="1" applyAlignment="1">
      <alignment horizontal="center" vertical="center"/>
    </xf>
    <xf numFmtId="0" fontId="19" fillId="9" borderId="10" xfId="0" applyFont="1" applyFill="1" applyBorder="1" applyAlignment="1">
      <alignment horizontal="center" vertical="center"/>
    </xf>
    <xf numFmtId="38" fontId="19" fillId="0" borderId="12" xfId="0" applyNumberFormat="1" applyFont="1" applyBorder="1" applyAlignment="1">
      <alignment horizontal="center" vertical="center"/>
    </xf>
    <xf numFmtId="38" fontId="19" fillId="0" borderId="11" xfId="0" applyNumberFormat="1" applyFont="1" applyBorder="1" applyAlignment="1">
      <alignment horizontal="center" vertical="center"/>
    </xf>
    <xf numFmtId="38" fontId="19" fillId="0" borderId="10" xfId="0" applyNumberFormat="1" applyFont="1" applyBorder="1" applyAlignment="1">
      <alignment horizontal="center" vertical="center"/>
    </xf>
    <xf numFmtId="38" fontId="19" fillId="0" borderId="11" xfId="0" applyNumberFormat="1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38" fontId="19" fillId="0" borderId="11" xfId="1" applyFont="1" applyBorder="1" applyAlignment="1">
      <alignment horizontal="left" vertical="center"/>
    </xf>
    <xf numFmtId="38" fontId="19" fillId="0" borderId="10" xfId="1" applyFont="1" applyBorder="1" applyAlignment="1">
      <alignment horizontal="left" vertical="center"/>
    </xf>
    <xf numFmtId="0" fontId="20" fillId="2" borderId="15" xfId="0" applyFont="1" applyFill="1" applyBorder="1" applyAlignment="1">
      <alignment horizontal="center" vertical="center" textRotation="255"/>
    </xf>
    <xf numFmtId="0" fontId="3" fillId="2" borderId="16" xfId="0" applyFont="1" applyFill="1" applyBorder="1" applyAlignment="1">
      <alignment horizontal="center" vertical="center" textRotation="255"/>
    </xf>
    <xf numFmtId="0" fontId="3" fillId="2" borderId="17" xfId="0" applyFont="1" applyFill="1" applyBorder="1" applyAlignment="1">
      <alignment horizontal="center" vertical="center" textRotation="255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4" fillId="6" borderId="0" xfId="0" applyFont="1" applyFill="1" applyBorder="1" applyAlignment="1">
      <alignment horizontal="center" vertical="center"/>
    </xf>
    <xf numFmtId="38" fontId="14" fillId="0" borderId="0" xfId="1" applyFont="1" applyBorder="1" applyAlignment="1">
      <alignment horizontal="center"/>
    </xf>
    <xf numFmtId="0" fontId="14" fillId="5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176" fontId="3" fillId="0" borderId="0" xfId="0" applyNumberFormat="1" applyFont="1" applyFill="1" applyAlignment="1">
      <alignment horizontal="left" vertical="top"/>
    </xf>
    <xf numFmtId="0" fontId="3" fillId="2" borderId="1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19" fillId="0" borderId="2" xfId="0" applyFont="1" applyFill="1" applyBorder="1" applyAlignment="1">
      <alignment horizontal="left"/>
    </xf>
    <xf numFmtId="0" fontId="19" fillId="0" borderId="3" xfId="0" applyFont="1" applyFill="1" applyBorder="1" applyAlignment="1">
      <alignment horizontal="left"/>
    </xf>
    <xf numFmtId="0" fontId="19" fillId="0" borderId="4" xfId="0" applyFont="1" applyFill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38" fontId="19" fillId="0" borderId="9" xfId="1" applyFont="1" applyBorder="1" applyAlignment="1">
      <alignment horizontal="left" vertical="center"/>
    </xf>
    <xf numFmtId="0" fontId="19" fillId="2" borderId="2" xfId="0" applyFont="1" applyFill="1" applyBorder="1" applyAlignment="1">
      <alignment vertical="center"/>
    </xf>
    <xf numFmtId="0" fontId="19" fillId="2" borderId="3" xfId="0" applyFont="1" applyFill="1" applyBorder="1" applyAlignment="1">
      <alignment vertical="center"/>
    </xf>
    <xf numFmtId="0" fontId="19" fillId="2" borderId="4" xfId="0" applyFont="1" applyFill="1" applyBorder="1" applyAlignment="1">
      <alignment vertical="center"/>
    </xf>
    <xf numFmtId="0" fontId="19" fillId="2" borderId="5" xfId="0" applyFont="1" applyFill="1" applyBorder="1" applyAlignment="1">
      <alignment vertical="center"/>
    </xf>
    <xf numFmtId="0" fontId="19" fillId="2" borderId="0" xfId="0" applyFont="1" applyFill="1" applyBorder="1" applyAlignment="1">
      <alignment vertical="center"/>
    </xf>
    <xf numFmtId="0" fontId="19" fillId="2" borderId="6" xfId="0" applyFont="1" applyFill="1" applyBorder="1" applyAlignment="1">
      <alignment vertical="center"/>
    </xf>
    <xf numFmtId="0" fontId="19" fillId="2" borderId="5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9" fillId="12" borderId="12" xfId="0" applyFont="1" applyFill="1" applyBorder="1" applyAlignment="1">
      <alignment horizontal="center" vertical="center" wrapText="1"/>
    </xf>
    <xf numFmtId="0" fontId="19" fillId="12" borderId="11" xfId="0" applyFont="1" applyFill="1" applyBorder="1" applyAlignment="1">
      <alignment horizontal="center" vertical="center"/>
    </xf>
    <xf numFmtId="0" fontId="19" fillId="12" borderId="10" xfId="0" applyFont="1" applyFill="1" applyBorder="1" applyAlignment="1">
      <alignment horizontal="center" vertical="center"/>
    </xf>
    <xf numFmtId="38" fontId="3" fillId="0" borderId="12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center" vertical="top" wrapText="1"/>
    </xf>
    <xf numFmtId="0" fontId="19" fillId="2" borderId="10" xfId="0" applyFont="1" applyFill="1" applyBorder="1" applyAlignment="1">
      <alignment horizontal="center" vertical="top" wrapText="1"/>
    </xf>
    <xf numFmtId="38" fontId="19" fillId="0" borderId="12" xfId="0" applyNumberFormat="1" applyFont="1" applyBorder="1" applyAlignment="1">
      <alignment horizontal="right" vertical="center"/>
    </xf>
    <xf numFmtId="0" fontId="19" fillId="2" borderId="12" xfId="0" applyFont="1" applyFill="1" applyBorder="1" applyAlignment="1">
      <alignment horizontal="center" wrapText="1"/>
    </xf>
    <xf numFmtId="0" fontId="19" fillId="2" borderId="11" xfId="0" applyFont="1" applyFill="1" applyBorder="1" applyAlignment="1">
      <alignment horizontal="center" wrapText="1"/>
    </xf>
    <xf numFmtId="0" fontId="19" fillId="2" borderId="10" xfId="0" applyFont="1" applyFill="1" applyBorder="1" applyAlignment="1">
      <alignment horizontal="center" wrapText="1"/>
    </xf>
    <xf numFmtId="38" fontId="6" fillId="0" borderId="5" xfId="1" applyFont="1" applyBorder="1" applyAlignment="1">
      <alignment horizontal="right" vertical="center"/>
    </xf>
    <xf numFmtId="0" fontId="19" fillId="11" borderId="9" xfId="0" applyFont="1" applyFill="1" applyBorder="1" applyAlignment="1">
      <alignment horizontal="center" vertical="center" wrapText="1"/>
    </xf>
    <xf numFmtId="0" fontId="19" fillId="11" borderId="9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vertical="center"/>
    </xf>
    <xf numFmtId="0" fontId="19" fillId="2" borderId="1" xfId="0" applyFont="1" applyFill="1" applyBorder="1" applyAlignment="1">
      <alignment vertical="center"/>
    </xf>
    <xf numFmtId="0" fontId="19" fillId="2" borderId="8" xfId="0" applyFont="1" applyFill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38" fontId="19" fillId="0" borderId="9" xfId="1" applyFont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/>
    </xf>
    <xf numFmtId="0" fontId="19" fillId="0" borderId="3" xfId="0" applyFont="1" applyFill="1" applyBorder="1" applyAlignment="1">
      <alignment horizontal="left" vertical="center"/>
    </xf>
    <xf numFmtId="0" fontId="19" fillId="0" borderId="4" xfId="0" applyFont="1" applyFill="1" applyBorder="1" applyAlignment="1">
      <alignment horizontal="left" vertical="center"/>
    </xf>
    <xf numFmtId="0" fontId="19" fillId="2" borderId="9" xfId="0" applyFont="1" applyFill="1" applyBorder="1" applyAlignment="1">
      <alignment horizontal="center" vertical="center" textRotation="255" wrapText="1"/>
    </xf>
    <xf numFmtId="0" fontId="3" fillId="13" borderId="9" xfId="0" applyFont="1" applyFill="1" applyBorder="1" applyAlignment="1">
      <alignment vertical="center" wrapText="1"/>
    </xf>
    <xf numFmtId="0" fontId="19" fillId="13" borderId="9" xfId="0" applyFont="1" applyFill="1" applyBorder="1" applyAlignment="1">
      <alignment horizontal="center" vertical="center" wrapText="1"/>
    </xf>
    <xf numFmtId="0" fontId="19" fillId="0" borderId="11" xfId="0" applyNumberFormat="1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</cellXfs>
  <cellStyles count="7">
    <cellStyle name="チェック セル" xfId="3" builtinId="23"/>
    <cellStyle name="桁区切り" xfId="1" builtinId="6"/>
    <cellStyle name="桁区切り 2" xfId="2"/>
    <cellStyle name="桁区切り 2 2" xfId="6"/>
    <cellStyle name="桁区切り 2 3" xfId="4"/>
    <cellStyle name="標準" xfId="0" builtinId="0"/>
    <cellStyle name="標準 2" xfId="5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9"/>
  <sheetViews>
    <sheetView workbookViewId="0">
      <selection activeCell="C5" sqref="C5"/>
    </sheetView>
  </sheetViews>
  <sheetFormatPr defaultColWidth="9" defaultRowHeight="13.5" x14ac:dyDescent="0.15"/>
  <cols>
    <col min="1" max="1" width="20.625" style="12" customWidth="1"/>
    <col min="2" max="2" width="4.625" style="15" customWidth="1"/>
    <col min="3" max="3" width="16.5" style="12" customWidth="1"/>
    <col min="4" max="5" width="12" style="12" customWidth="1"/>
    <col min="6" max="6" width="30.75" style="12" customWidth="1"/>
    <col min="7" max="16384" width="9" style="12"/>
  </cols>
  <sheetData>
    <row r="1" spans="1:6" ht="21" customHeight="1" x14ac:dyDescent="0.15">
      <c r="A1" s="89" t="s">
        <v>0</v>
      </c>
      <c r="B1" s="90"/>
      <c r="C1" s="74" t="s">
        <v>17</v>
      </c>
      <c r="D1" s="75"/>
      <c r="E1" s="75"/>
      <c r="F1" s="76"/>
    </row>
    <row r="2" spans="1:6" ht="57" customHeight="1" x14ac:dyDescent="0.15">
      <c r="A2" s="89" t="s">
        <v>15</v>
      </c>
      <c r="B2" s="90"/>
      <c r="C2" s="80"/>
      <c r="D2" s="81"/>
      <c r="E2" s="81"/>
      <c r="F2" s="82"/>
    </row>
    <row r="3" spans="1:6" ht="21" customHeight="1" x14ac:dyDescent="0.15">
      <c r="A3" s="89" t="s">
        <v>9</v>
      </c>
      <c r="B3" s="90"/>
      <c r="C3" s="77"/>
      <c r="D3" s="78"/>
      <c r="E3" s="78"/>
      <c r="F3" s="79"/>
    </row>
    <row r="4" spans="1:6" ht="30.75" customHeight="1" x14ac:dyDescent="0.15">
      <c r="A4" s="85" t="s">
        <v>8</v>
      </c>
      <c r="B4" s="86"/>
      <c r="C4" s="31" t="s">
        <v>31</v>
      </c>
      <c r="D4" s="53" t="s">
        <v>49</v>
      </c>
      <c r="E4" s="53" t="s">
        <v>50</v>
      </c>
      <c r="F4" s="24"/>
    </row>
    <row r="5" spans="1:6" ht="21" customHeight="1" x14ac:dyDescent="0.15">
      <c r="A5" s="87"/>
      <c r="B5" s="88"/>
      <c r="C5" s="29"/>
      <c r="D5" s="34"/>
      <c r="E5" s="34"/>
      <c r="F5" s="25"/>
    </row>
    <row r="6" spans="1:6" ht="21" customHeight="1" x14ac:dyDescent="0.15">
      <c r="A6" s="83" t="s">
        <v>10</v>
      </c>
      <c r="B6" s="84"/>
      <c r="C6" s="91">
        <v>1</v>
      </c>
      <c r="D6" s="92"/>
      <c r="E6" s="92"/>
      <c r="F6" s="93"/>
    </row>
    <row r="7" spans="1:6" ht="21" customHeight="1" x14ac:dyDescent="0.15">
      <c r="A7" s="18" t="s">
        <v>12</v>
      </c>
      <c r="B7" s="19">
        <v>1</v>
      </c>
      <c r="C7" s="94"/>
      <c r="D7" s="95"/>
      <c r="E7" s="95"/>
      <c r="F7" s="96"/>
    </row>
    <row r="8" spans="1:6" ht="21" customHeight="1" x14ac:dyDescent="0.15">
      <c r="A8" s="16" t="s">
        <v>11</v>
      </c>
      <c r="B8" s="17">
        <v>2</v>
      </c>
      <c r="C8" s="94"/>
      <c r="D8" s="95"/>
      <c r="E8" s="95"/>
      <c r="F8" s="96"/>
    </row>
    <row r="9" spans="1:6" ht="21" customHeight="1" x14ac:dyDescent="0.15">
      <c r="A9" s="20" t="s">
        <v>13</v>
      </c>
      <c r="B9" s="21">
        <v>3</v>
      </c>
      <c r="C9" s="97"/>
      <c r="D9" s="98"/>
      <c r="E9" s="98"/>
      <c r="F9" s="99"/>
    </row>
  </sheetData>
  <mergeCells count="9">
    <mergeCell ref="C1:F1"/>
    <mergeCell ref="C3:F3"/>
    <mergeCell ref="C2:F2"/>
    <mergeCell ref="A6:B6"/>
    <mergeCell ref="A4:B5"/>
    <mergeCell ref="A3:B3"/>
    <mergeCell ref="A2:B2"/>
    <mergeCell ref="A1:B1"/>
    <mergeCell ref="C6:F9"/>
  </mergeCells>
  <phoneticPr fontId="2"/>
  <pageMargins left="0.75" right="0.75" top="1" bottom="1" header="0.51200000000000001" footer="0.51200000000000001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N29"/>
  <sheetViews>
    <sheetView view="pageBreakPreview" zoomScale="70" zoomScaleNormal="100" zoomScaleSheetLayoutView="70" workbookViewId="0">
      <selection activeCell="I28" sqref="I28"/>
    </sheetView>
  </sheetViews>
  <sheetFormatPr defaultColWidth="9" defaultRowHeight="13.5" x14ac:dyDescent="0.15"/>
  <cols>
    <col min="1" max="6" width="9.625" style="7" customWidth="1"/>
    <col min="7" max="7" width="5.625" style="11" customWidth="1"/>
    <col min="8" max="8" width="9.625" style="7" customWidth="1"/>
    <col min="9" max="9" width="8.625" style="7" customWidth="1"/>
    <col min="10" max="10" width="10.625" style="7" customWidth="1"/>
    <col min="11" max="11" width="9" style="8"/>
    <col min="12" max="16384" width="9" style="7"/>
  </cols>
  <sheetData>
    <row r="2" spans="1:14" x14ac:dyDescent="0.15">
      <c r="A2" s="7" t="s">
        <v>18</v>
      </c>
      <c r="K2" s="145"/>
      <c r="L2" s="145"/>
      <c r="M2" s="144"/>
      <c r="N2" s="144"/>
    </row>
    <row r="3" spans="1:14" ht="15" customHeight="1" x14ac:dyDescent="0.15">
      <c r="A3" s="5" t="s">
        <v>19</v>
      </c>
      <c r="I3" s="7" t="s">
        <v>47</v>
      </c>
      <c r="J3" s="22"/>
      <c r="K3" s="147"/>
      <c r="L3" s="147"/>
      <c r="M3" s="144"/>
      <c r="N3" s="144"/>
    </row>
    <row r="4" spans="1:14" ht="15" customHeight="1" x14ac:dyDescent="0.15">
      <c r="K4" s="146"/>
      <c r="L4" s="146"/>
      <c r="M4" s="144"/>
      <c r="N4" s="144"/>
    </row>
    <row r="5" spans="1:14" ht="30" customHeight="1" x14ac:dyDescent="0.25">
      <c r="A5" s="148" t="s">
        <v>20</v>
      </c>
      <c r="B5" s="148"/>
      <c r="C5" s="148"/>
      <c r="D5" s="148"/>
      <c r="E5" s="148"/>
      <c r="F5" s="148"/>
      <c r="G5" s="148"/>
      <c r="H5" s="148"/>
      <c r="I5" s="148"/>
      <c r="J5" s="148"/>
    </row>
    <row r="6" spans="1:14" s="27" customFormat="1" ht="45" customHeight="1" x14ac:dyDescent="0.3">
      <c r="A6" s="26" t="s">
        <v>21</v>
      </c>
      <c r="B6" s="26"/>
      <c r="C6" s="149">
        <f>入力シート!C2</f>
        <v>0</v>
      </c>
      <c r="D6" s="149"/>
      <c r="E6" s="149"/>
      <c r="F6" s="149"/>
      <c r="G6" s="149"/>
      <c r="H6" s="149"/>
      <c r="I6" s="149"/>
      <c r="J6" s="149"/>
    </row>
    <row r="7" spans="1:14" s="27" customFormat="1" ht="30" customHeight="1" x14ac:dyDescent="0.3">
      <c r="A7" s="26" t="s">
        <v>22</v>
      </c>
      <c r="B7" s="26"/>
      <c r="C7" s="149">
        <f>入力シート!C3</f>
        <v>0</v>
      </c>
      <c r="D7" s="149"/>
      <c r="E7" s="149"/>
      <c r="F7" s="149"/>
      <c r="G7" s="149"/>
      <c r="H7" s="149"/>
      <c r="I7" s="149"/>
      <c r="J7" s="149"/>
    </row>
    <row r="8" spans="1:14" ht="30" customHeight="1" x14ac:dyDescent="0.15">
      <c r="A8" s="26" t="s">
        <v>23</v>
      </c>
      <c r="B8" s="26"/>
      <c r="C8" s="150">
        <f>$D27</f>
        <v>0</v>
      </c>
      <c r="D8" s="150"/>
      <c r="E8" s="150"/>
      <c r="F8" s="150"/>
      <c r="G8" s="150"/>
      <c r="H8" s="150"/>
      <c r="I8" s="150"/>
      <c r="J8" s="150"/>
      <c r="K8" s="7"/>
    </row>
    <row r="9" spans="1:14" ht="30" customHeight="1" x14ac:dyDescent="0.15">
      <c r="A9" s="2" t="s">
        <v>24</v>
      </c>
      <c r="B9" s="2"/>
      <c r="C9" s="2"/>
      <c r="D9" s="2"/>
      <c r="E9" s="2"/>
      <c r="G9" s="7"/>
      <c r="J9" s="22" t="s">
        <v>25</v>
      </c>
      <c r="K9" s="7"/>
    </row>
    <row r="10" spans="1:14" ht="30.4" customHeight="1" x14ac:dyDescent="0.15">
      <c r="A10" s="105" t="s">
        <v>41</v>
      </c>
      <c r="B10" s="108" t="s">
        <v>39</v>
      </c>
      <c r="C10" s="109"/>
      <c r="D10" s="45" t="s">
        <v>2</v>
      </c>
      <c r="E10" s="46"/>
      <c r="F10" s="47" t="s">
        <v>5</v>
      </c>
      <c r="G10" s="48">
        <f>IF(入力シート!C6=1,入力シート!E5,0)</f>
        <v>0</v>
      </c>
      <c r="H10" s="48" t="s">
        <v>27</v>
      </c>
      <c r="I10" s="48" t="s">
        <v>28</v>
      </c>
      <c r="J10" s="49">
        <f>G10*20000</f>
        <v>0</v>
      </c>
    </row>
    <row r="11" spans="1:14" ht="30.4" customHeight="1" x14ac:dyDescent="0.15">
      <c r="A11" s="106"/>
      <c r="B11" s="110"/>
      <c r="C11" s="111"/>
      <c r="D11" s="37" t="s">
        <v>4</v>
      </c>
      <c r="E11" s="50"/>
      <c r="F11" s="38" t="s">
        <v>6</v>
      </c>
      <c r="G11" s="39">
        <f>IF(入力シート!C6=2,入力シート!E5,0)</f>
        <v>0</v>
      </c>
      <c r="H11" s="39" t="s">
        <v>27</v>
      </c>
      <c r="I11" s="39" t="s">
        <v>28</v>
      </c>
      <c r="J11" s="40">
        <f>G11*30000</f>
        <v>0</v>
      </c>
    </row>
    <row r="12" spans="1:14" ht="30.4" customHeight="1" x14ac:dyDescent="0.15">
      <c r="A12" s="106"/>
      <c r="B12" s="112"/>
      <c r="C12" s="113"/>
      <c r="D12" s="41" t="s">
        <v>3</v>
      </c>
      <c r="E12" s="42"/>
      <c r="F12" s="51" t="s">
        <v>5</v>
      </c>
      <c r="G12" s="43">
        <f>IF(入力シート!C6=3,入力シート!E5,0)</f>
        <v>0</v>
      </c>
      <c r="H12" s="43" t="s">
        <v>27</v>
      </c>
      <c r="I12" s="43" t="s">
        <v>28</v>
      </c>
      <c r="J12" s="44">
        <f>G12*20000</f>
        <v>0</v>
      </c>
    </row>
    <row r="13" spans="1:14" ht="25.15" customHeight="1" x14ac:dyDescent="0.15">
      <c r="A13" s="106"/>
      <c r="B13" s="114" t="s">
        <v>44</v>
      </c>
      <c r="C13" s="115"/>
      <c r="D13" s="120" t="s">
        <v>7</v>
      </c>
      <c r="E13" s="121"/>
      <c r="F13" s="121"/>
      <c r="G13" s="121"/>
      <c r="H13" s="121"/>
      <c r="I13" s="121"/>
      <c r="J13" s="122"/>
    </row>
    <row r="14" spans="1:14" ht="36.950000000000003" customHeight="1" x14ac:dyDescent="0.15">
      <c r="A14" s="106"/>
      <c r="B14" s="116"/>
      <c r="C14" s="117"/>
      <c r="D14" s="160"/>
      <c r="E14" s="161"/>
      <c r="F14" s="161"/>
      <c r="G14" s="161"/>
      <c r="H14" s="161"/>
      <c r="I14" s="161"/>
      <c r="J14" s="162"/>
    </row>
    <row r="15" spans="1:14" ht="25.15" customHeight="1" x14ac:dyDescent="0.15">
      <c r="A15" s="106"/>
      <c r="B15" s="116"/>
      <c r="C15" s="117"/>
      <c r="D15" s="163" t="s">
        <v>16</v>
      </c>
      <c r="E15" s="164"/>
      <c r="F15" s="164"/>
      <c r="G15" s="164"/>
      <c r="H15" s="164"/>
      <c r="I15" s="164"/>
      <c r="J15" s="165"/>
      <c r="K15" s="35" t="e">
        <f>D15*10*100/130</f>
        <v>#VALUE!</v>
      </c>
    </row>
    <row r="16" spans="1:14" ht="36.950000000000003" customHeight="1" x14ac:dyDescent="0.15">
      <c r="A16" s="106"/>
      <c r="B16" s="118"/>
      <c r="C16" s="119"/>
      <c r="D16" s="123">
        <f>J10+J11+J12</f>
        <v>0</v>
      </c>
      <c r="E16" s="124"/>
      <c r="F16" s="125" t="s">
        <v>14</v>
      </c>
      <c r="G16" s="125"/>
      <c r="H16" s="125"/>
      <c r="I16" s="126">
        <f>ROUNDDOWN(K16,0)</f>
        <v>0</v>
      </c>
      <c r="J16" s="127"/>
      <c r="K16" s="8">
        <f>ROUNDDOWN(J16*1.1,0)</f>
        <v>0</v>
      </c>
      <c r="L16" s="30" t="s">
        <v>33</v>
      </c>
    </row>
    <row r="17" spans="1:12" ht="47.85" customHeight="1" x14ac:dyDescent="0.15">
      <c r="A17" s="107"/>
      <c r="B17" s="128" t="s">
        <v>40</v>
      </c>
      <c r="C17" s="129"/>
      <c r="D17" s="130">
        <f>D16+I16</f>
        <v>0</v>
      </c>
      <c r="E17" s="131"/>
      <c r="F17" s="131"/>
      <c r="G17" s="131"/>
      <c r="H17" s="131"/>
      <c r="I17" s="131"/>
      <c r="J17" s="132"/>
      <c r="K17" s="9">
        <f>ROUNDDOWN(J17*1.1,0)</f>
        <v>0</v>
      </c>
      <c r="L17" s="30" t="s">
        <v>33</v>
      </c>
    </row>
    <row r="18" spans="1:12" ht="43.15" customHeight="1" x14ac:dyDescent="0.15">
      <c r="A18" s="157" t="s">
        <v>35</v>
      </c>
      <c r="B18" s="158"/>
      <c r="C18" s="159"/>
      <c r="D18" s="133">
        <f>D17</f>
        <v>0</v>
      </c>
      <c r="E18" s="133"/>
      <c r="F18" s="134" t="s">
        <v>26</v>
      </c>
      <c r="G18" s="134"/>
      <c r="H18" s="134"/>
      <c r="I18" s="135">
        <f>ROUNDDOWN(K18,0)</f>
        <v>0</v>
      </c>
      <c r="J18" s="136"/>
    </row>
    <row r="19" spans="1:12" ht="25.5" customHeight="1" x14ac:dyDescent="0.15">
      <c r="A19" s="52" t="s">
        <v>46</v>
      </c>
      <c r="B19" s="52"/>
    </row>
    <row r="20" spans="1:12" ht="19.899999999999999" customHeight="1" x14ac:dyDescent="0.15">
      <c r="A20" s="137" t="s">
        <v>37</v>
      </c>
      <c r="B20" s="140" t="s">
        <v>42</v>
      </c>
      <c r="C20" s="141"/>
      <c r="D20" s="166"/>
      <c r="E20" s="167"/>
      <c r="F20" s="167"/>
      <c r="G20" s="167"/>
      <c r="H20" s="167"/>
      <c r="I20" s="167"/>
      <c r="J20" s="168"/>
    </row>
    <row r="21" spans="1:12" ht="19.899999999999999" customHeight="1" x14ac:dyDescent="0.15">
      <c r="A21" s="138"/>
      <c r="B21" s="142"/>
      <c r="C21" s="143"/>
      <c r="D21" s="169"/>
      <c r="E21" s="170"/>
      <c r="F21" s="170"/>
      <c r="G21" s="170"/>
      <c r="H21" s="170"/>
      <c r="I21" s="170"/>
      <c r="J21" s="171"/>
    </row>
    <row r="22" spans="1:12" ht="19.899999999999999" customHeight="1" x14ac:dyDescent="0.15">
      <c r="A22" s="138"/>
      <c r="B22" s="172" t="s">
        <v>43</v>
      </c>
      <c r="C22" s="173"/>
      <c r="D22" s="166"/>
      <c r="E22" s="167"/>
      <c r="F22" s="167"/>
      <c r="G22" s="167"/>
      <c r="H22" s="167"/>
      <c r="I22" s="167"/>
      <c r="J22" s="168"/>
    </row>
    <row r="23" spans="1:12" ht="19.899999999999999" customHeight="1" x14ac:dyDescent="0.15">
      <c r="A23" s="138"/>
      <c r="B23" s="174"/>
      <c r="C23" s="175"/>
      <c r="D23" s="169"/>
      <c r="E23" s="170"/>
      <c r="F23" s="170"/>
      <c r="G23" s="170"/>
      <c r="H23" s="170"/>
      <c r="I23" s="170"/>
      <c r="J23" s="171"/>
      <c r="K23" s="35">
        <f>D23*0.1</f>
        <v>0</v>
      </c>
    </row>
    <row r="24" spans="1:12" ht="19.899999999999999" customHeight="1" x14ac:dyDescent="0.15">
      <c r="A24" s="138"/>
      <c r="B24" s="140" t="s">
        <v>36</v>
      </c>
      <c r="C24" s="141"/>
      <c r="D24" s="176">
        <v>0</v>
      </c>
      <c r="E24" s="177"/>
      <c r="F24" s="177" t="s">
        <v>1</v>
      </c>
      <c r="G24" s="177"/>
      <c r="H24" s="177"/>
      <c r="I24" s="177"/>
      <c r="J24" s="180">
        <f>ROUNDDOWN(K24,0)</f>
        <v>0</v>
      </c>
    </row>
    <row r="25" spans="1:12" ht="19.899999999999999" customHeight="1" x14ac:dyDescent="0.15">
      <c r="A25" s="139"/>
      <c r="B25" s="142"/>
      <c r="C25" s="143"/>
      <c r="D25" s="178"/>
      <c r="E25" s="179"/>
      <c r="F25" s="179"/>
      <c r="G25" s="179"/>
      <c r="H25" s="179"/>
      <c r="I25" s="179"/>
      <c r="J25" s="181"/>
    </row>
    <row r="26" spans="1:12" ht="30.75" customHeight="1" x14ac:dyDescent="0.15">
      <c r="A26" s="151" t="s">
        <v>38</v>
      </c>
      <c r="B26" s="152"/>
      <c r="C26" s="153"/>
      <c r="D26" s="154"/>
      <c r="E26" s="155"/>
      <c r="F26" s="155"/>
      <c r="G26" s="155"/>
      <c r="H26" s="155"/>
      <c r="I26" s="155"/>
      <c r="J26" s="156"/>
    </row>
    <row r="27" spans="1:12" s="5" customFormat="1" ht="30.75" customHeight="1" x14ac:dyDescent="0.15">
      <c r="A27" s="100" t="s">
        <v>45</v>
      </c>
      <c r="B27" s="101"/>
      <c r="C27" s="101"/>
      <c r="D27" s="102">
        <f>D18+I18</f>
        <v>0</v>
      </c>
      <c r="E27" s="103"/>
      <c r="F27" s="103"/>
      <c r="G27" s="103"/>
      <c r="H27" s="103"/>
      <c r="I27" s="103"/>
      <c r="J27" s="104"/>
      <c r="K27" s="9">
        <f>D27*0.3</f>
        <v>0</v>
      </c>
    </row>
    <row r="28" spans="1:12" ht="30.4" customHeight="1" x14ac:dyDescent="0.15">
      <c r="B28" s="2"/>
      <c r="C28" s="2"/>
      <c r="D28" s="2"/>
      <c r="E28" s="2"/>
      <c r="F28" s="14"/>
      <c r="G28" s="10"/>
      <c r="H28" s="14" t="s">
        <v>0</v>
      </c>
      <c r="I28" s="32" t="str">
        <f>入力シート!C1</f>
        <v>S</v>
      </c>
      <c r="K28" s="28">
        <f>ROUNDDOWN(D28*1.1,0)</f>
        <v>0</v>
      </c>
      <c r="L28" s="28" t="s">
        <v>34</v>
      </c>
    </row>
    <row r="29" spans="1:12" x14ac:dyDescent="0.15">
      <c r="B29" s="2"/>
      <c r="C29" s="2"/>
      <c r="D29" s="2"/>
      <c r="E29" s="2"/>
      <c r="F29" s="14"/>
      <c r="G29" s="10"/>
      <c r="H29" s="2"/>
      <c r="I29" s="2"/>
    </row>
  </sheetData>
  <mergeCells count="38">
    <mergeCell ref="A5:J5"/>
    <mergeCell ref="C6:J6"/>
    <mergeCell ref="C7:J7"/>
    <mergeCell ref="C8:J8"/>
    <mergeCell ref="A26:C26"/>
    <mergeCell ref="D26:J26"/>
    <mergeCell ref="A18:C18"/>
    <mergeCell ref="D14:J14"/>
    <mergeCell ref="D15:J15"/>
    <mergeCell ref="D20:J21"/>
    <mergeCell ref="B22:C23"/>
    <mergeCell ref="D22:J23"/>
    <mergeCell ref="B24:C25"/>
    <mergeCell ref="D24:E25"/>
    <mergeCell ref="F24:I25"/>
    <mergeCell ref="J24:J25"/>
    <mergeCell ref="M2:N2"/>
    <mergeCell ref="K2:L2"/>
    <mergeCell ref="K4:L4"/>
    <mergeCell ref="M4:N4"/>
    <mergeCell ref="K3:L3"/>
    <mergeCell ref="M3:N3"/>
    <mergeCell ref="A27:C27"/>
    <mergeCell ref="D27:J27"/>
    <mergeCell ref="A10:A17"/>
    <mergeCell ref="B10:C12"/>
    <mergeCell ref="B13:C16"/>
    <mergeCell ref="D13:J13"/>
    <mergeCell ref="D16:E16"/>
    <mergeCell ref="F16:H16"/>
    <mergeCell ref="I16:J16"/>
    <mergeCell ref="B17:C17"/>
    <mergeCell ref="D17:J17"/>
    <mergeCell ref="D18:E18"/>
    <mergeCell ref="F18:H18"/>
    <mergeCell ref="I18:J18"/>
    <mergeCell ref="A20:A25"/>
    <mergeCell ref="B20:C21"/>
  </mergeCells>
  <phoneticPr fontId="2"/>
  <pageMargins left="0.59055118110236227" right="0.39370078740157483" top="0.78740157480314965" bottom="0.78740157480314965" header="0.39370078740157483" footer="0.39370078740157483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view="pageBreakPreview" zoomScaleNormal="100" zoomScaleSheetLayoutView="100" workbookViewId="0">
      <selection activeCell="C8" sqref="C8:L8"/>
    </sheetView>
  </sheetViews>
  <sheetFormatPr defaultColWidth="9" defaultRowHeight="13.5" x14ac:dyDescent="0.15"/>
  <cols>
    <col min="1" max="1" width="4.875" style="1" customWidth="1"/>
    <col min="2" max="2" width="5.25" style="1" customWidth="1"/>
    <col min="3" max="3" width="11.25" style="1" customWidth="1"/>
    <col min="4" max="4" width="9.625" style="1" customWidth="1"/>
    <col min="5" max="5" width="6" style="1" customWidth="1"/>
    <col min="6" max="6" width="9.625" style="1" customWidth="1"/>
    <col min="7" max="7" width="5" style="4" customWidth="1"/>
    <col min="8" max="8" width="8.625" style="11" customWidth="1"/>
    <col min="9" max="9" width="4.75" style="11" customWidth="1"/>
    <col min="10" max="10" width="7.5" style="1" customWidth="1"/>
    <col min="11" max="11" width="8.625" style="1" customWidth="1"/>
    <col min="12" max="12" width="12.25" style="1" customWidth="1"/>
    <col min="13" max="13" width="13.5" style="8" customWidth="1"/>
    <col min="14" max="16384" width="9" style="1"/>
  </cols>
  <sheetData>
    <row r="1" spans="1:14" s="7" customFormat="1" x14ac:dyDescent="0.15">
      <c r="A1" s="7" t="s">
        <v>29</v>
      </c>
      <c r="G1" s="11"/>
      <c r="H1" s="11"/>
      <c r="I1" s="11"/>
      <c r="M1" s="8"/>
    </row>
    <row r="2" spans="1:14" s="7" customFormat="1" x14ac:dyDescent="0.15">
      <c r="A2" s="7" t="s">
        <v>18</v>
      </c>
      <c r="G2" s="11"/>
      <c r="H2" s="11"/>
      <c r="I2" s="11"/>
      <c r="M2" s="8"/>
    </row>
    <row r="3" spans="1:14" ht="15" customHeight="1" x14ac:dyDescent="0.15">
      <c r="A3" s="5" t="s">
        <v>19</v>
      </c>
      <c r="L3" s="13" t="s">
        <v>30</v>
      </c>
    </row>
    <row r="4" spans="1:14" ht="8.65" customHeight="1" x14ac:dyDescent="0.15"/>
    <row r="5" spans="1:14" ht="30" customHeight="1" x14ac:dyDescent="0.25">
      <c r="A5" s="148" t="s">
        <v>20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</row>
    <row r="6" spans="1:14" s="27" customFormat="1" ht="45" customHeight="1" x14ac:dyDescent="0.3">
      <c r="A6" s="26" t="s">
        <v>21</v>
      </c>
      <c r="B6" s="26"/>
      <c r="C6" s="149">
        <f>入力シート!C2</f>
        <v>0</v>
      </c>
      <c r="D6" s="149"/>
      <c r="E6" s="149"/>
      <c r="F6" s="149"/>
      <c r="G6" s="149"/>
      <c r="H6" s="149"/>
      <c r="I6" s="149"/>
      <c r="J6" s="149"/>
      <c r="K6" s="149"/>
      <c r="L6" s="149"/>
    </row>
    <row r="7" spans="1:14" s="27" customFormat="1" ht="30" customHeight="1" x14ac:dyDescent="0.3">
      <c r="A7" s="26" t="s">
        <v>22</v>
      </c>
      <c r="B7" s="26"/>
      <c r="C7" s="149">
        <f>入力シート!C3</f>
        <v>0</v>
      </c>
      <c r="D7" s="149"/>
      <c r="E7" s="149"/>
      <c r="F7" s="149"/>
      <c r="G7" s="149"/>
      <c r="H7" s="149"/>
      <c r="I7" s="149"/>
      <c r="J7" s="149"/>
      <c r="K7" s="149"/>
      <c r="L7" s="149"/>
    </row>
    <row r="8" spans="1:14" s="7" customFormat="1" ht="30" customHeight="1" x14ac:dyDescent="0.15">
      <c r="A8" s="26" t="s">
        <v>23</v>
      </c>
      <c r="B8" s="26"/>
      <c r="C8" s="150">
        <f>$D30</f>
        <v>0</v>
      </c>
      <c r="D8" s="150"/>
      <c r="E8" s="150"/>
      <c r="F8" s="150"/>
      <c r="G8" s="150"/>
      <c r="H8" s="150"/>
      <c r="I8" s="150"/>
      <c r="J8" s="150"/>
      <c r="K8" s="150"/>
      <c r="L8" s="150"/>
    </row>
    <row r="9" spans="1:14" s="7" customFormat="1" ht="23.65" customHeight="1" x14ac:dyDescent="0.15">
      <c r="A9" s="2" t="s">
        <v>24</v>
      </c>
      <c r="B9" s="2"/>
      <c r="C9" s="2"/>
      <c r="D9" s="2"/>
      <c r="E9" s="2"/>
      <c r="L9" s="22" t="s">
        <v>25</v>
      </c>
    </row>
    <row r="10" spans="1:14" s="7" customFormat="1" ht="30.4" customHeight="1" x14ac:dyDescent="0.15">
      <c r="A10" s="216" t="s">
        <v>41</v>
      </c>
      <c r="B10" s="217" t="s">
        <v>61</v>
      </c>
      <c r="C10" s="218" t="s">
        <v>51</v>
      </c>
      <c r="D10" s="211" t="s">
        <v>54</v>
      </c>
      <c r="E10" s="211"/>
      <c r="F10" s="219" t="str">
        <f>IF(OR(入力シート!C6=1,入力シート!C6=2),"10,000")</f>
        <v>10,000</v>
      </c>
      <c r="G10" s="220"/>
      <c r="H10" s="220"/>
      <c r="I10" s="220"/>
      <c r="J10" s="220"/>
      <c r="K10" s="70" t="s">
        <v>28</v>
      </c>
      <c r="L10" s="71" t="str">
        <f>F10</f>
        <v>10,000</v>
      </c>
      <c r="M10" s="7" t="s">
        <v>62</v>
      </c>
    </row>
    <row r="11" spans="1:14" ht="30.4" customHeight="1" x14ac:dyDescent="0.15">
      <c r="A11" s="216"/>
      <c r="B11" s="207" t="s">
        <v>39</v>
      </c>
      <c r="C11" s="207"/>
      <c r="D11" s="211" t="s">
        <v>2</v>
      </c>
      <c r="E11" s="211"/>
      <c r="F11" s="57" t="s">
        <v>5</v>
      </c>
      <c r="G11" s="64">
        <f>IF(入力シート!C6=1,入力シート!D5,0)</f>
        <v>0</v>
      </c>
      <c r="H11" s="64" t="s">
        <v>48</v>
      </c>
      <c r="I11" s="64">
        <f>IF(入力シート!C6=1,入力シート!E5,0)</f>
        <v>0</v>
      </c>
      <c r="J11" s="64" t="s">
        <v>27</v>
      </c>
      <c r="K11" s="64" t="s">
        <v>28</v>
      </c>
      <c r="L11" s="65">
        <f>G11*I11*20000</f>
        <v>0</v>
      </c>
      <c r="M11" s="8">
        <f>ROUNDDOWN(L11*1.1,0)</f>
        <v>0</v>
      </c>
      <c r="N11" s="30" t="s">
        <v>33</v>
      </c>
    </row>
    <row r="12" spans="1:14" ht="30.4" customHeight="1" x14ac:dyDescent="0.15">
      <c r="A12" s="216"/>
      <c r="B12" s="207"/>
      <c r="C12" s="207"/>
      <c r="D12" s="212" t="s">
        <v>4</v>
      </c>
      <c r="E12" s="212"/>
      <c r="F12" s="57" t="s">
        <v>6</v>
      </c>
      <c r="G12" s="68">
        <f>IF(入力シート!C6=2,入力シート!D5,0)</f>
        <v>0</v>
      </c>
      <c r="H12" s="68" t="s">
        <v>48</v>
      </c>
      <c r="I12" s="68">
        <f>IF(入力シート!C6=2,入力シート!E5,0)</f>
        <v>0</v>
      </c>
      <c r="J12" s="68" t="s">
        <v>27</v>
      </c>
      <c r="K12" s="68" t="s">
        <v>28</v>
      </c>
      <c r="L12" s="69">
        <f>G12*I12*30000</f>
        <v>0</v>
      </c>
      <c r="M12" s="9">
        <f>ROUNDDOWN(L12*1.1,0)</f>
        <v>0</v>
      </c>
      <c r="N12" s="30" t="s">
        <v>33</v>
      </c>
    </row>
    <row r="13" spans="1:14" ht="30.4" customHeight="1" x14ac:dyDescent="0.15">
      <c r="A13" s="216"/>
      <c r="B13" s="207"/>
      <c r="C13" s="207"/>
      <c r="D13" s="55" t="s">
        <v>3</v>
      </c>
      <c r="E13" s="56"/>
      <c r="F13" s="72" t="s">
        <v>5</v>
      </c>
      <c r="G13" s="73">
        <f>IF(入力シート!C6=3,入力シート!D5,0)</f>
        <v>0</v>
      </c>
      <c r="H13" s="73" t="s">
        <v>48</v>
      </c>
      <c r="I13" s="73">
        <f>IF(入力シート!C6=3,入力シート!E5,0)</f>
        <v>0</v>
      </c>
      <c r="J13" s="73" t="s">
        <v>27</v>
      </c>
      <c r="K13" s="73" t="s">
        <v>28</v>
      </c>
      <c r="L13" s="67">
        <f>G13*I13*20000</f>
        <v>0</v>
      </c>
    </row>
    <row r="14" spans="1:14" ht="18.399999999999999" customHeight="1" x14ac:dyDescent="0.15">
      <c r="A14" s="216"/>
      <c r="B14" s="206" t="s">
        <v>52</v>
      </c>
      <c r="C14" s="206"/>
      <c r="D14" s="120" t="s">
        <v>7</v>
      </c>
      <c r="E14" s="121"/>
      <c r="F14" s="121"/>
      <c r="G14" s="121"/>
      <c r="H14" s="121"/>
      <c r="I14" s="121"/>
      <c r="J14" s="121"/>
      <c r="K14" s="121"/>
      <c r="L14" s="122"/>
    </row>
    <row r="15" spans="1:14" ht="10.5" customHeight="1" x14ac:dyDescent="0.15">
      <c r="A15" s="216"/>
      <c r="B15" s="206"/>
      <c r="C15" s="206"/>
      <c r="D15" s="160"/>
      <c r="E15" s="161"/>
      <c r="F15" s="161"/>
      <c r="G15" s="161"/>
      <c r="H15" s="161"/>
      <c r="I15" s="161"/>
      <c r="J15" s="161"/>
      <c r="K15" s="161"/>
      <c r="L15" s="162"/>
    </row>
    <row r="16" spans="1:14" ht="25.5" customHeight="1" x14ac:dyDescent="0.15">
      <c r="A16" s="216"/>
      <c r="B16" s="206"/>
      <c r="C16" s="206"/>
      <c r="D16" s="213" t="s">
        <v>16</v>
      </c>
      <c r="E16" s="214"/>
      <c r="F16" s="214"/>
      <c r="G16" s="214"/>
      <c r="H16" s="214"/>
      <c r="I16" s="214"/>
      <c r="J16" s="214"/>
      <c r="K16" s="214"/>
      <c r="L16" s="215"/>
    </row>
    <row r="17" spans="1:14" ht="25.5" customHeight="1" x14ac:dyDescent="0.15">
      <c r="A17" s="216"/>
      <c r="B17" s="206"/>
      <c r="C17" s="206"/>
      <c r="D17" s="123"/>
      <c r="E17" s="124"/>
      <c r="F17" s="125" t="s">
        <v>14</v>
      </c>
      <c r="G17" s="125"/>
      <c r="H17" s="125"/>
      <c r="I17" s="125"/>
      <c r="J17" s="125"/>
      <c r="K17" s="126">
        <f>ROUNDDOWN(M17,0)</f>
        <v>0</v>
      </c>
      <c r="L17" s="127"/>
      <c r="M17" s="23">
        <f>D17*0.1</f>
        <v>0</v>
      </c>
    </row>
    <row r="18" spans="1:14" ht="35.450000000000003" customHeight="1" x14ac:dyDescent="0.15">
      <c r="A18" s="216"/>
      <c r="B18" s="207" t="s">
        <v>40</v>
      </c>
      <c r="C18" s="207"/>
      <c r="D18" s="130">
        <f>D17+K17</f>
        <v>0</v>
      </c>
      <c r="E18" s="131"/>
      <c r="F18" s="131"/>
      <c r="G18" s="131"/>
      <c r="H18" s="131"/>
      <c r="I18" s="131"/>
      <c r="J18" s="131"/>
      <c r="K18" s="131"/>
      <c r="L18" s="132"/>
    </row>
    <row r="19" spans="1:14" s="5" customFormat="1" ht="34.700000000000003" customHeight="1" x14ac:dyDescent="0.15">
      <c r="A19" s="202" t="s">
        <v>53</v>
      </c>
      <c r="B19" s="203"/>
      <c r="C19" s="204"/>
      <c r="D19" s="133">
        <f>D18</f>
        <v>0</v>
      </c>
      <c r="E19" s="133"/>
      <c r="F19" s="134" t="s">
        <v>26</v>
      </c>
      <c r="G19" s="134"/>
      <c r="H19" s="134"/>
      <c r="I19" s="134"/>
      <c r="J19" s="134"/>
      <c r="K19" s="135">
        <f>ROUNDDOWN(M19,0)</f>
        <v>0</v>
      </c>
      <c r="L19" s="136"/>
      <c r="M19" s="9">
        <f>D19*0.3</f>
        <v>0</v>
      </c>
    </row>
    <row r="20" spans="1:14" ht="22.35" customHeight="1" x14ac:dyDescent="0.15">
      <c r="A20" s="52" t="s">
        <v>60</v>
      </c>
      <c r="B20" s="52"/>
      <c r="C20" s="7"/>
      <c r="D20" s="7"/>
    </row>
    <row r="21" spans="1:14" ht="11.25" customHeight="1" x14ac:dyDescent="0.15">
      <c r="A21" s="183" t="s">
        <v>55</v>
      </c>
      <c r="B21" s="184"/>
      <c r="C21" s="185"/>
      <c r="D21" s="166">
        <v>0</v>
      </c>
      <c r="E21" s="167"/>
      <c r="F21" s="167"/>
      <c r="G21" s="167"/>
      <c r="H21" s="167"/>
      <c r="I21" s="167"/>
      <c r="J21" s="167"/>
      <c r="K21" s="167"/>
      <c r="L21" s="168"/>
    </row>
    <row r="22" spans="1:14" ht="11.25" customHeight="1" x14ac:dyDescent="0.15">
      <c r="A22" s="186"/>
      <c r="B22" s="187"/>
      <c r="C22" s="188"/>
      <c r="D22" s="169"/>
      <c r="E22" s="170"/>
      <c r="F22" s="170"/>
      <c r="G22" s="170"/>
      <c r="H22" s="170"/>
      <c r="I22" s="170"/>
      <c r="J22" s="170"/>
      <c r="K22" s="170"/>
      <c r="L22" s="171"/>
    </row>
    <row r="23" spans="1:14" ht="11.25" customHeight="1" x14ac:dyDescent="0.15">
      <c r="A23" s="189" t="s">
        <v>56</v>
      </c>
      <c r="B23" s="190"/>
      <c r="C23" s="191"/>
      <c r="D23" s="166">
        <v>0</v>
      </c>
      <c r="E23" s="167"/>
      <c r="F23" s="167"/>
      <c r="G23" s="167"/>
      <c r="H23" s="167"/>
      <c r="I23" s="167"/>
      <c r="J23" s="167"/>
      <c r="K23" s="167"/>
      <c r="L23" s="168"/>
    </row>
    <row r="24" spans="1:14" ht="11.25" customHeight="1" x14ac:dyDescent="0.15">
      <c r="A24" s="189"/>
      <c r="B24" s="190"/>
      <c r="C24" s="191"/>
      <c r="D24" s="169"/>
      <c r="E24" s="170"/>
      <c r="F24" s="170"/>
      <c r="G24" s="170"/>
      <c r="H24" s="170"/>
      <c r="I24" s="170"/>
      <c r="J24" s="170"/>
      <c r="K24" s="170"/>
      <c r="L24" s="171"/>
    </row>
    <row r="25" spans="1:14" ht="11.25" customHeight="1" x14ac:dyDescent="0.15">
      <c r="A25" s="186" t="s">
        <v>36</v>
      </c>
      <c r="B25" s="187"/>
      <c r="C25" s="188"/>
      <c r="D25" s="176">
        <v>0</v>
      </c>
      <c r="E25" s="177"/>
      <c r="F25" s="167" t="s">
        <v>1</v>
      </c>
      <c r="G25" s="167"/>
      <c r="H25" s="167"/>
      <c r="I25" s="167"/>
      <c r="J25" s="167"/>
      <c r="K25" s="167"/>
      <c r="L25" s="180">
        <f>ROUNDDOWN(M25,0)</f>
        <v>0</v>
      </c>
      <c r="M25" s="205">
        <f>D25*10*100/130</f>
        <v>0</v>
      </c>
    </row>
    <row r="26" spans="1:14" ht="11.25" customHeight="1" x14ac:dyDescent="0.15">
      <c r="A26" s="208"/>
      <c r="B26" s="209"/>
      <c r="C26" s="210"/>
      <c r="D26" s="178"/>
      <c r="E26" s="179"/>
      <c r="F26" s="170"/>
      <c r="G26" s="170"/>
      <c r="H26" s="170"/>
      <c r="I26" s="170"/>
      <c r="J26" s="170"/>
      <c r="K26" s="170"/>
      <c r="L26" s="181"/>
      <c r="M26" s="205"/>
    </row>
    <row r="27" spans="1:14" s="7" customFormat="1" ht="30.75" customHeight="1" x14ac:dyDescent="0.15">
      <c r="A27" s="151" t="s">
        <v>57</v>
      </c>
      <c r="B27" s="152"/>
      <c r="C27" s="153"/>
      <c r="D27" s="195">
        <f>D21+D23+L25</f>
        <v>0</v>
      </c>
      <c r="E27" s="196"/>
      <c r="F27" s="196"/>
      <c r="G27" s="196"/>
      <c r="H27" s="196"/>
      <c r="I27" s="196"/>
      <c r="J27" s="196"/>
      <c r="K27" s="196"/>
      <c r="L27" s="197"/>
      <c r="M27" s="36"/>
    </row>
    <row r="28" spans="1:14" s="7" customFormat="1" ht="25.5" customHeight="1" x14ac:dyDescent="0.15">
      <c r="A28" s="151" t="s">
        <v>63</v>
      </c>
      <c r="B28" s="152"/>
      <c r="C28" s="153"/>
      <c r="D28" s="123">
        <f>D27</f>
        <v>0</v>
      </c>
      <c r="E28" s="124"/>
      <c r="F28" s="125" t="s">
        <v>14</v>
      </c>
      <c r="G28" s="125"/>
      <c r="H28" s="125"/>
      <c r="I28" s="125"/>
      <c r="J28" s="125"/>
      <c r="K28" s="126">
        <f>ROUNDDOWN(M28,0)</f>
        <v>0</v>
      </c>
      <c r="L28" s="127"/>
      <c r="M28" s="66">
        <f>D28*0.1</f>
        <v>0</v>
      </c>
    </row>
    <row r="29" spans="1:14" s="5" customFormat="1" ht="25.5" customHeight="1" x14ac:dyDescent="0.15">
      <c r="A29" s="198" t="s">
        <v>64</v>
      </c>
      <c r="B29" s="199"/>
      <c r="C29" s="200"/>
      <c r="D29" s="201">
        <f>D28+K28</f>
        <v>0</v>
      </c>
      <c r="E29" s="133"/>
      <c r="F29" s="134" t="s">
        <v>26</v>
      </c>
      <c r="G29" s="134"/>
      <c r="H29" s="134"/>
      <c r="I29" s="134"/>
      <c r="J29" s="134"/>
      <c r="K29" s="135">
        <f>ROUNDDOWN(M29,0)</f>
        <v>0</v>
      </c>
      <c r="L29" s="136"/>
      <c r="M29" s="9">
        <f>D29*0.3</f>
        <v>0</v>
      </c>
    </row>
    <row r="30" spans="1:14" s="7" customFormat="1" ht="43.15" customHeight="1" x14ac:dyDescent="0.15">
      <c r="A30" s="192" t="s">
        <v>65</v>
      </c>
      <c r="B30" s="193"/>
      <c r="C30" s="194"/>
      <c r="D30" s="102">
        <f>D19+K19+D27+K28+K29</f>
        <v>0</v>
      </c>
      <c r="E30" s="103"/>
      <c r="F30" s="103"/>
      <c r="G30" s="103"/>
      <c r="H30" s="103"/>
      <c r="I30" s="103"/>
      <c r="J30" s="103"/>
      <c r="K30" s="103"/>
      <c r="L30" s="104"/>
      <c r="M30" s="28">
        <f>ROUNDDOWN(D30*1.1,0)</f>
        <v>0</v>
      </c>
      <c r="N30" s="28" t="s">
        <v>34</v>
      </c>
    </row>
    <row r="31" spans="1:14" s="7" customFormat="1" ht="22.35" customHeight="1" x14ac:dyDescent="0.15">
      <c r="A31" s="61"/>
      <c r="B31" s="61"/>
      <c r="C31" s="61"/>
      <c r="D31" s="59"/>
      <c r="E31" s="59"/>
      <c r="F31" s="59"/>
      <c r="G31" s="59"/>
      <c r="H31" s="59"/>
      <c r="I31" s="59"/>
      <c r="J31" s="59"/>
      <c r="K31" s="60"/>
      <c r="L31" s="59"/>
      <c r="M31" s="28"/>
      <c r="N31" s="28"/>
    </row>
    <row r="32" spans="1:14" s="7" customFormat="1" ht="30.75" customHeight="1" x14ac:dyDescent="0.15">
      <c r="A32" s="61"/>
      <c r="C32" s="62" t="s">
        <v>58</v>
      </c>
      <c r="D32" s="63">
        <f>D18+K28</f>
        <v>0</v>
      </c>
      <c r="E32" s="59"/>
      <c r="F32" s="54" t="s">
        <v>59</v>
      </c>
      <c r="G32" s="103">
        <f>K19+K29</f>
        <v>0</v>
      </c>
      <c r="H32" s="104"/>
      <c r="I32" s="59"/>
      <c r="J32" s="182" t="s">
        <v>57</v>
      </c>
      <c r="K32" s="182"/>
      <c r="L32" s="54">
        <f>D27+K28+K29</f>
        <v>0</v>
      </c>
      <c r="M32" s="28"/>
      <c r="N32" s="28"/>
    </row>
    <row r="33" spans="2:13" ht="29.45" customHeight="1" x14ac:dyDescent="0.15">
      <c r="B33" s="2"/>
      <c r="C33" s="2"/>
      <c r="D33" s="2"/>
      <c r="E33" s="2"/>
      <c r="F33" s="3"/>
      <c r="G33" s="6"/>
      <c r="H33" s="10"/>
      <c r="I33" s="10"/>
      <c r="J33" s="3" t="s">
        <v>0</v>
      </c>
      <c r="K33" s="58" t="str">
        <f>入力シート!C1</f>
        <v>S</v>
      </c>
      <c r="M33" s="33" t="s">
        <v>32</v>
      </c>
    </row>
    <row r="34" spans="2:13" x14ac:dyDescent="0.15">
      <c r="B34" s="2"/>
      <c r="C34" s="2"/>
      <c r="D34" s="2"/>
      <c r="E34" s="2"/>
      <c r="F34" s="3"/>
      <c r="G34" s="6"/>
      <c r="H34" s="10"/>
      <c r="I34" s="10"/>
      <c r="J34" s="2"/>
      <c r="K34" s="2"/>
    </row>
  </sheetData>
  <mergeCells count="45">
    <mergeCell ref="A28:C28"/>
    <mergeCell ref="F29:J29"/>
    <mergeCell ref="K29:L29"/>
    <mergeCell ref="A5:L5"/>
    <mergeCell ref="D21:L22"/>
    <mergeCell ref="C6:L6"/>
    <mergeCell ref="C7:L7"/>
    <mergeCell ref="C8:L8"/>
    <mergeCell ref="D11:E11"/>
    <mergeCell ref="D12:E12"/>
    <mergeCell ref="D17:E17"/>
    <mergeCell ref="D16:L16"/>
    <mergeCell ref="D15:L15"/>
    <mergeCell ref="D14:L14"/>
    <mergeCell ref="B11:C13"/>
    <mergeCell ref="A10:A18"/>
    <mergeCell ref="M25:M26"/>
    <mergeCell ref="K17:L17"/>
    <mergeCell ref="F17:J17"/>
    <mergeCell ref="D25:E26"/>
    <mergeCell ref="B14:C17"/>
    <mergeCell ref="B18:C18"/>
    <mergeCell ref="A25:C26"/>
    <mergeCell ref="D18:L18"/>
    <mergeCell ref="F19:J19"/>
    <mergeCell ref="D19:E19"/>
    <mergeCell ref="D23:L24"/>
    <mergeCell ref="L25:L26"/>
    <mergeCell ref="F25:K26"/>
    <mergeCell ref="G32:H32"/>
    <mergeCell ref="J32:K32"/>
    <mergeCell ref="D10:E10"/>
    <mergeCell ref="A21:C22"/>
    <mergeCell ref="A23:C24"/>
    <mergeCell ref="A30:C30"/>
    <mergeCell ref="D30:L30"/>
    <mergeCell ref="D27:L27"/>
    <mergeCell ref="A27:C27"/>
    <mergeCell ref="D28:E28"/>
    <mergeCell ref="F28:J28"/>
    <mergeCell ref="K28:L28"/>
    <mergeCell ref="A29:C29"/>
    <mergeCell ref="D29:E29"/>
    <mergeCell ref="K19:L19"/>
    <mergeCell ref="A19:C19"/>
  </mergeCells>
  <phoneticPr fontId="2"/>
  <pageMargins left="0.59055118110236227" right="0.39370078740157483" top="0.78740157480314965" bottom="0.78740157480314965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入力シート</vt:lpstr>
      <vt:lpstr>１症例１冊調査費用</vt:lpstr>
      <vt:lpstr>初回契約締結時</vt:lpstr>
      <vt:lpstr>'１症例１冊調査費用'!Print_Area</vt:lpstr>
      <vt:lpstr>初回契約締結時!Print_Area</vt:lpstr>
    </vt:vector>
  </TitlesOfParts>
  <Company>千葉大学医学部附属病院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森 薫正</cp:lastModifiedBy>
  <cp:lastPrinted>2021-02-24T07:34:33Z</cp:lastPrinted>
  <dcterms:created xsi:type="dcterms:W3CDTF">2002-10-04T00:54:25Z</dcterms:created>
  <dcterms:modified xsi:type="dcterms:W3CDTF">2021-03-05T04:13:16Z</dcterms:modified>
</cp:coreProperties>
</file>